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0"/>
  </bookViews>
  <sheets>
    <sheet name="Paskirstymas 2019" sheetId="1" r:id="rId1"/>
  </sheets>
  <definedNames>
    <definedName name="_xlnm._FilterDatabase" localSheetId="0" hidden="1">'Paskirstymas 2019'!$A$3:$J$28</definedName>
  </definedNames>
  <calcPr fullCalcOnLoad="1"/>
</workbook>
</file>

<file path=xl/sharedStrings.xml><?xml version="1.0" encoding="utf-8"?>
<sst xmlns="http://schemas.openxmlformats.org/spreadsheetml/2006/main" count="84" uniqueCount="70">
  <si>
    <t>Eil.Nr.</t>
  </si>
  <si>
    <t>V.Pavardė</t>
  </si>
  <si>
    <t>Skl.reg.Nr.</t>
  </si>
  <si>
    <t>Kriterijai</t>
  </si>
  <si>
    <t>V.Pileičikas</t>
  </si>
  <si>
    <t>D.Šarkiūnas</t>
  </si>
  <si>
    <t>V.Rasimavičius</t>
  </si>
  <si>
    <t>G.Sabeckis</t>
  </si>
  <si>
    <t>S.Kuprys</t>
  </si>
  <si>
    <t>R.Jonaitis</t>
  </si>
  <si>
    <t>L.Šupinys</t>
  </si>
  <si>
    <t>E.Skalskienė</t>
  </si>
  <si>
    <t>G.Ramonas</t>
  </si>
  <si>
    <t>R.Konteikis</t>
  </si>
  <si>
    <t>D.Rozenbergeris</t>
  </si>
  <si>
    <t>G.Rozenbergeris</t>
  </si>
  <si>
    <t>A.Bateika</t>
  </si>
  <si>
    <t>M.Vilkas</t>
  </si>
  <si>
    <t>K.Miliūnas</t>
  </si>
  <si>
    <t>J.Motūza</t>
  </si>
  <si>
    <t>M.Liutkevičius</t>
  </si>
  <si>
    <t>LR narys</t>
  </si>
  <si>
    <t>ORL priežiūra</t>
  </si>
  <si>
    <t>ART</t>
  </si>
  <si>
    <t>Reitingas</t>
  </si>
  <si>
    <t>Suma</t>
  </si>
  <si>
    <t>Balai</t>
  </si>
  <si>
    <t>TSP,priežiūra</t>
  </si>
  <si>
    <t>1.....10</t>
  </si>
  <si>
    <t>virš 1000Eur</t>
  </si>
  <si>
    <t>500...1000Eur</t>
  </si>
  <si>
    <t>iki 500</t>
  </si>
  <si>
    <t>5......9</t>
  </si>
  <si>
    <t>1......4</t>
  </si>
  <si>
    <t>D.Kairys</t>
  </si>
  <si>
    <t>Priskirtas Nr.</t>
  </si>
  <si>
    <t>1......10</t>
  </si>
  <si>
    <t>1…19pr.</t>
  </si>
  <si>
    <t>10*R/Rmax</t>
  </si>
  <si>
    <t>10…..0</t>
  </si>
  <si>
    <t>Fin.lėšos į ORL</t>
  </si>
  <si>
    <t>LR jaunimo rinktinės narys</t>
  </si>
  <si>
    <t>CO</t>
  </si>
  <si>
    <t>CG</t>
  </si>
  <si>
    <t>CI</t>
  </si>
  <si>
    <t>CJ (W)</t>
  </si>
  <si>
    <t>JI</t>
  </si>
  <si>
    <t>1 Kriterijus (1.0)</t>
  </si>
  <si>
    <t>2 Kriterijus (0.9)</t>
  </si>
  <si>
    <t>3 Kriterijus (0.8)</t>
  </si>
  <si>
    <t>4 Kriterijus (0.7)</t>
  </si>
  <si>
    <t>5 Kriterijus (0.4)</t>
  </si>
  <si>
    <t>Kriterijus (svoris)</t>
  </si>
  <si>
    <t>CP ('R)</t>
  </si>
  <si>
    <t>CM (01)</t>
  </si>
  <si>
    <t>CL</t>
  </si>
  <si>
    <t>UR (Cirrus)</t>
  </si>
  <si>
    <t>CH</t>
  </si>
  <si>
    <t>CN</t>
  </si>
  <si>
    <t>A.Čeponis</t>
  </si>
  <si>
    <t>D.Gustaitis</t>
  </si>
  <si>
    <t>R.Liaugaudas</t>
  </si>
  <si>
    <t>E.Rėkus</t>
  </si>
  <si>
    <t>T.Jovaiša</t>
  </si>
  <si>
    <t>Pirat</t>
  </si>
  <si>
    <t>M.Šližys</t>
  </si>
  <si>
    <t>A.Verbyla</t>
  </si>
  <si>
    <t>Pastaba</t>
  </si>
  <si>
    <t>Jeigu einamaisiais metais rinktinės narys dalyvaus tarptautinėse varžybose su tuo pačiu orlaiviu, jam suteikiamas prioritetas</t>
  </si>
  <si>
    <t>Paaiškinimai: gera kasdienė priežiūra, borto žurnalo pildymas laiku - 2..3 balai, atliktas nedidelis pagerinimas, pvz. poliravimas, padažymas, priekabos einamas remontas - 4..6 balai, stambesnis remontas, kapitalinis remontas - 7..10 balų. Gautas nusiskundimas iš inžinieriaus - minus 1..2 balai.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</si>
</sst>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5" zoomScaleNormal="115" zoomScalePageLayoutView="0" workbookViewId="0" topLeftCell="A1">
      <selection activeCell="N4" sqref="N4"/>
    </sheetView>
  </sheetViews>
  <sheetFormatPr defaultColWidth="9.140625" defaultRowHeight="12.75"/>
  <cols>
    <col min="1" max="1" width="7.8515625" style="0" customWidth="1"/>
    <col min="2" max="2" width="15.00390625" style="0" bestFit="1" customWidth="1"/>
    <col min="3" max="3" width="12.57421875" style="0" customWidth="1"/>
    <col min="4" max="7" width="10.421875" style="0" customWidth="1"/>
    <col min="8" max="8" width="12.8515625" style="0" customWidth="1"/>
    <col min="9" max="9" width="13.7109375" style="0" customWidth="1"/>
    <col min="10" max="11" width="9.140625" style="2" customWidth="1"/>
    <col min="12" max="12" width="16.140625" style="0" customWidth="1"/>
  </cols>
  <sheetData>
    <row r="1" spans="1:14" ht="12.75">
      <c r="A1" s="4"/>
      <c r="B1" s="4"/>
      <c r="C1" s="20"/>
      <c r="D1" s="4"/>
      <c r="E1" s="24" t="s">
        <v>3</v>
      </c>
      <c r="F1" s="24"/>
      <c r="G1" s="24"/>
      <c r="H1" s="24"/>
      <c r="I1" s="24"/>
      <c r="J1" s="6"/>
      <c r="L1" s="21" t="s">
        <v>52</v>
      </c>
      <c r="N1" t="s">
        <v>67</v>
      </c>
    </row>
    <row r="2" spans="1:13" ht="12.75">
      <c r="A2" s="4"/>
      <c r="B2" s="4"/>
      <c r="C2" s="4"/>
      <c r="D2" s="4"/>
      <c r="E2" s="5">
        <v>1</v>
      </c>
      <c r="F2" s="5">
        <v>2</v>
      </c>
      <c r="G2" s="5">
        <v>3</v>
      </c>
      <c r="H2" s="5">
        <v>4</v>
      </c>
      <c r="I2" s="5">
        <v>5</v>
      </c>
      <c r="J2" s="6"/>
      <c r="L2" s="3" t="s">
        <v>47</v>
      </c>
      <c r="M2" s="1" t="s">
        <v>26</v>
      </c>
    </row>
    <row r="3" spans="1:13" ht="13.5" thickBot="1">
      <c r="A3" s="10" t="s">
        <v>0</v>
      </c>
      <c r="B3" s="11" t="s">
        <v>1</v>
      </c>
      <c r="C3" s="10" t="s">
        <v>2</v>
      </c>
      <c r="D3" s="12" t="s">
        <v>35</v>
      </c>
      <c r="E3" s="10" t="s">
        <v>21</v>
      </c>
      <c r="F3" s="13" t="s">
        <v>24</v>
      </c>
      <c r="G3" s="10" t="s">
        <v>23</v>
      </c>
      <c r="H3" s="10" t="s">
        <v>22</v>
      </c>
      <c r="I3" s="12" t="s">
        <v>40</v>
      </c>
      <c r="J3" s="14" t="s">
        <v>25</v>
      </c>
      <c r="K3" s="25"/>
      <c r="L3" t="s">
        <v>21</v>
      </c>
      <c r="M3" s="19">
        <v>2</v>
      </c>
    </row>
    <row r="4" spans="1:14" ht="12.75">
      <c r="A4" s="15">
        <v>1</v>
      </c>
      <c r="B4" s="9" t="s">
        <v>10</v>
      </c>
      <c r="C4" s="8" t="s">
        <v>42</v>
      </c>
      <c r="D4" s="15">
        <v>1</v>
      </c>
      <c r="E4" s="8">
        <v>1</v>
      </c>
      <c r="F4" s="16">
        <f>10*793/979</f>
        <v>8.100102145045966</v>
      </c>
      <c r="G4" s="16">
        <f>14/19*10</f>
        <v>7.368421052631579</v>
      </c>
      <c r="H4" s="25">
        <v>6</v>
      </c>
      <c r="I4" s="15">
        <v>0</v>
      </c>
      <c r="J4" s="17">
        <f>1*E4+0.9*F4+0.8*G4+0.7*H4+0.4*I4</f>
        <v>18.38482877264663</v>
      </c>
      <c r="K4" s="25"/>
      <c r="L4" s="7" t="s">
        <v>41</v>
      </c>
      <c r="M4" s="15">
        <v>1</v>
      </c>
      <c r="N4" t="s">
        <v>68</v>
      </c>
    </row>
    <row r="5" spans="1:13" ht="12.75">
      <c r="A5" s="15">
        <v>2</v>
      </c>
      <c r="B5" s="9" t="s">
        <v>7</v>
      </c>
      <c r="C5" s="8" t="s">
        <v>44</v>
      </c>
      <c r="D5" s="15">
        <v>1</v>
      </c>
      <c r="E5" s="15">
        <v>2</v>
      </c>
      <c r="F5" s="16">
        <f>10*658/979</f>
        <v>6.721144024514811</v>
      </c>
      <c r="G5" s="16">
        <f>10/19*10</f>
        <v>5.263157894736842</v>
      </c>
      <c r="H5" s="25">
        <v>3</v>
      </c>
      <c r="I5" s="15">
        <v>0</v>
      </c>
      <c r="J5" s="17">
        <f>1*E5+0.9*F5+0.8*G5+0.7*H5+0.4*I5</f>
        <v>14.359555937852802</v>
      </c>
      <c r="K5" s="25"/>
      <c r="L5" s="18" t="s">
        <v>48</v>
      </c>
      <c r="M5" s="15"/>
    </row>
    <row r="6" spans="1:13" ht="12.75">
      <c r="A6" s="15">
        <v>3</v>
      </c>
      <c r="B6" s="9" t="s">
        <v>13</v>
      </c>
      <c r="C6" s="8" t="s">
        <v>57</v>
      </c>
      <c r="D6" s="15">
        <v>1</v>
      </c>
      <c r="E6" s="8">
        <v>0</v>
      </c>
      <c r="F6" s="16">
        <f>10*775/979</f>
        <v>7.916241062308478</v>
      </c>
      <c r="G6" s="16">
        <f>5/19*10</f>
        <v>2.631578947368421</v>
      </c>
      <c r="H6" s="25">
        <v>7</v>
      </c>
      <c r="I6" s="15">
        <v>0</v>
      </c>
      <c r="J6" s="17">
        <f>1*E6+0.9*F6+0.8*G6+0.7*H6+0.4*I6</f>
        <v>14.129880113972366</v>
      </c>
      <c r="K6" s="25"/>
      <c r="L6" s="7" t="s">
        <v>38</v>
      </c>
      <c r="M6" s="8" t="s">
        <v>39</v>
      </c>
    </row>
    <row r="7" spans="1:13" ht="12.75">
      <c r="A7" s="15">
        <v>4</v>
      </c>
      <c r="B7" s="9" t="s">
        <v>4</v>
      </c>
      <c r="C7" s="8" t="s">
        <v>54</v>
      </c>
      <c r="D7" s="15">
        <v>1</v>
      </c>
      <c r="E7" s="15">
        <v>0</v>
      </c>
      <c r="F7" s="16">
        <f>10*702/979</f>
        <v>7.170582226762002</v>
      </c>
      <c r="G7" s="16">
        <f>10/19*10</f>
        <v>5.263157894736842</v>
      </c>
      <c r="H7" s="25">
        <v>3</v>
      </c>
      <c r="I7" s="15">
        <v>0</v>
      </c>
      <c r="J7" s="17">
        <f>1*E7+0.9*F7+0.8*G7+0.7*H7+0.4*I7</f>
        <v>12.764050319875276</v>
      </c>
      <c r="K7" s="25"/>
      <c r="L7" s="18" t="s">
        <v>49</v>
      </c>
      <c r="M7" s="15"/>
    </row>
    <row r="8" spans="1:13" ht="12.75">
      <c r="A8" s="15">
        <v>5</v>
      </c>
      <c r="B8" s="9" t="s">
        <v>11</v>
      </c>
      <c r="C8" s="8" t="s">
        <v>46</v>
      </c>
      <c r="D8" s="15">
        <v>1</v>
      </c>
      <c r="E8" s="8">
        <v>2</v>
      </c>
      <c r="F8" s="16">
        <f>10*749/979</f>
        <v>7.650663942798774</v>
      </c>
      <c r="G8" s="16">
        <f>0/19*10</f>
        <v>0</v>
      </c>
      <c r="H8" s="25">
        <v>3</v>
      </c>
      <c r="I8" s="15">
        <v>0</v>
      </c>
      <c r="J8" s="17">
        <f>1*E8+0.9*F8+0.8*G8+0.7*H8+0.4*I8</f>
        <v>10.985597548518896</v>
      </c>
      <c r="K8" s="25"/>
      <c r="L8" s="7" t="s">
        <v>37</v>
      </c>
      <c r="M8" s="8" t="s">
        <v>36</v>
      </c>
    </row>
    <row r="9" spans="1:13" ht="12.75">
      <c r="A9" s="15">
        <v>6</v>
      </c>
      <c r="B9" s="9" t="s">
        <v>18</v>
      </c>
      <c r="C9" s="8" t="s">
        <v>53</v>
      </c>
      <c r="D9" s="15">
        <v>1</v>
      </c>
      <c r="E9" s="15">
        <v>0</v>
      </c>
      <c r="F9" s="16">
        <f>10*676/979</f>
        <v>6.905005107252299</v>
      </c>
      <c r="G9" s="16">
        <f>9/19*10</f>
        <v>4.7368421052631575</v>
      </c>
      <c r="H9" s="25">
        <v>0</v>
      </c>
      <c r="I9" s="15">
        <v>0</v>
      </c>
      <c r="J9" s="17">
        <f>1*E9+0.9*F9+0.8*G9+0.7*H9+0.4*I9</f>
        <v>10.003978280737595</v>
      </c>
      <c r="K9" s="25"/>
      <c r="L9" s="18" t="s">
        <v>50</v>
      </c>
      <c r="M9" s="15"/>
    </row>
    <row r="10" spans="1:14" ht="12.75">
      <c r="A10" s="15">
        <v>7</v>
      </c>
      <c r="B10" s="9" t="s">
        <v>19</v>
      </c>
      <c r="C10" s="8" t="s">
        <v>53</v>
      </c>
      <c r="D10" s="15">
        <v>3</v>
      </c>
      <c r="E10" s="15">
        <v>1</v>
      </c>
      <c r="F10" s="16">
        <f>10*768/979</f>
        <v>7.844739530132789</v>
      </c>
      <c r="G10" s="16">
        <f>2/19*10</f>
        <v>1.0526315789473684</v>
      </c>
      <c r="H10" s="25">
        <v>0</v>
      </c>
      <c r="I10" s="15">
        <v>0</v>
      </c>
      <c r="J10" s="17">
        <f>1*E10+0.9*F10+0.8*G10+0.7*H10+0.4*I10</f>
        <v>8.902370840277403</v>
      </c>
      <c r="K10" s="25"/>
      <c r="L10" s="9" t="s">
        <v>27</v>
      </c>
      <c r="M10" s="15" t="s">
        <v>28</v>
      </c>
      <c r="N10" t="s">
        <v>69</v>
      </c>
    </row>
    <row r="11" spans="1:13" ht="12.75">
      <c r="A11" s="15">
        <v>8</v>
      </c>
      <c r="B11" s="9" t="s">
        <v>5</v>
      </c>
      <c r="C11" s="8" t="s">
        <v>45</v>
      </c>
      <c r="D11" s="15">
        <v>1</v>
      </c>
      <c r="E11" s="15">
        <v>0</v>
      </c>
      <c r="F11" s="16">
        <f>10*620/979</f>
        <v>6.332992849846782</v>
      </c>
      <c r="G11" s="16">
        <f>1/19*10</f>
        <v>0.5263157894736842</v>
      </c>
      <c r="H11" s="25">
        <v>3</v>
      </c>
      <c r="I11" s="15">
        <v>0</v>
      </c>
      <c r="J11" s="17">
        <f>1*E11+0.9*F11+0.8*G11+0.7*H11+0.4*I11</f>
        <v>8.220746196441052</v>
      </c>
      <c r="K11" s="25"/>
      <c r="L11" s="18" t="s">
        <v>51</v>
      </c>
      <c r="M11" s="15"/>
    </row>
    <row r="12" spans="1:13" ht="12.75">
      <c r="A12" s="15">
        <v>9</v>
      </c>
      <c r="B12" s="9" t="s">
        <v>60</v>
      </c>
      <c r="C12" s="8" t="s">
        <v>55</v>
      </c>
      <c r="D12" s="15">
        <v>1</v>
      </c>
      <c r="E12" s="15">
        <v>0</v>
      </c>
      <c r="F12" s="16">
        <f>10*79/979</f>
        <v>0.8069458631256384</v>
      </c>
      <c r="G12" s="16">
        <f>9/19*10</f>
        <v>4.7368421052631575</v>
      </c>
      <c r="H12" s="25">
        <v>5</v>
      </c>
      <c r="I12" s="15">
        <v>0</v>
      </c>
      <c r="J12" s="17">
        <f>1*E12+0.9*F12+0.8*G12+0.7*H12+0.4*I12</f>
        <v>8.0157249610236</v>
      </c>
      <c r="K12" s="25"/>
      <c r="L12" s="9" t="s">
        <v>29</v>
      </c>
      <c r="M12" s="15">
        <v>10</v>
      </c>
    </row>
    <row r="13" spans="1:13" ht="12.75">
      <c r="A13" s="15">
        <v>10</v>
      </c>
      <c r="B13" s="9" t="s">
        <v>6</v>
      </c>
      <c r="C13" s="8" t="s">
        <v>44</v>
      </c>
      <c r="D13" s="15">
        <v>2</v>
      </c>
      <c r="E13" s="8">
        <v>0</v>
      </c>
      <c r="F13" s="16">
        <f>10*595/979</f>
        <v>6.077630234933606</v>
      </c>
      <c r="G13" s="16">
        <f>0/19*10</f>
        <v>0</v>
      </c>
      <c r="H13" s="25">
        <v>2</v>
      </c>
      <c r="I13" s="15">
        <v>0</v>
      </c>
      <c r="J13" s="17">
        <f>1*E13+0.9*F13+0.8*G13+0.7*H13+0.4*I13</f>
        <v>6.869867211440246</v>
      </c>
      <c r="K13" s="25"/>
      <c r="L13" s="9" t="s">
        <v>30</v>
      </c>
      <c r="M13" s="15" t="s">
        <v>32</v>
      </c>
    </row>
    <row r="14" spans="1:13" ht="12.75">
      <c r="A14" s="15">
        <v>11</v>
      </c>
      <c r="B14" s="9" t="s">
        <v>61</v>
      </c>
      <c r="C14" s="8" t="s">
        <v>42</v>
      </c>
      <c r="D14" s="15">
        <v>2</v>
      </c>
      <c r="E14" s="15">
        <v>1</v>
      </c>
      <c r="F14" s="16">
        <f>10*337/979</f>
        <v>3.442288049029622</v>
      </c>
      <c r="G14" s="16">
        <f>5/19*10</f>
        <v>2.631578947368421</v>
      </c>
      <c r="H14" s="25">
        <v>0</v>
      </c>
      <c r="I14" s="15">
        <v>0</v>
      </c>
      <c r="J14" s="17">
        <f>1*E14+0.9*F14+0.8*G14+0.7*H14+0.4*I14</f>
        <v>6.203322402021396</v>
      </c>
      <c r="K14" s="25"/>
      <c r="L14" s="9" t="s">
        <v>31</v>
      </c>
      <c r="M14" s="15" t="s">
        <v>33</v>
      </c>
    </row>
    <row r="15" spans="1:14" ht="12.75">
      <c r="A15" s="15">
        <v>12</v>
      </c>
      <c r="B15" s="9" t="s">
        <v>8</v>
      </c>
      <c r="C15" s="8" t="s">
        <v>55</v>
      </c>
      <c r="D15" s="15">
        <v>2</v>
      </c>
      <c r="E15" s="15">
        <v>0</v>
      </c>
      <c r="F15" s="16">
        <f>10*348/979</f>
        <v>3.5546475995914197</v>
      </c>
      <c r="G15" s="16">
        <f>0/19*10</f>
        <v>0</v>
      </c>
      <c r="H15" s="25">
        <v>3</v>
      </c>
      <c r="I15" s="15">
        <v>0</v>
      </c>
      <c r="J15" s="17">
        <f>1*E15+0.9*F15+0.8*G15+0.7*H15+0.4*I15</f>
        <v>5.2991828396322775</v>
      </c>
      <c r="K15" s="25"/>
      <c r="N15" s="9"/>
    </row>
    <row r="16" spans="1:14" ht="12.75">
      <c r="A16" s="15">
        <v>13</v>
      </c>
      <c r="B16" s="9" t="s">
        <v>65</v>
      </c>
      <c r="C16" s="8" t="s">
        <v>43</v>
      </c>
      <c r="D16" s="15">
        <v>2</v>
      </c>
      <c r="E16" s="15">
        <v>0</v>
      </c>
      <c r="F16" s="16">
        <f>10*476/979</f>
        <v>4.862104187946884</v>
      </c>
      <c r="G16" s="16">
        <f>2/19*10</f>
        <v>1.0526315789473684</v>
      </c>
      <c r="H16" s="25">
        <v>0</v>
      </c>
      <c r="I16" s="15">
        <v>0</v>
      </c>
      <c r="J16" s="17">
        <f>1*E16+0.9*F16+0.8*G16+0.7*H16+0.4*I16</f>
        <v>5.21799903231009</v>
      </c>
      <c r="K16" s="25"/>
      <c r="L16" s="9"/>
      <c r="M16" s="9"/>
      <c r="N16" s="9"/>
    </row>
    <row r="17" spans="1:14" ht="12.75">
      <c r="A17" s="15">
        <v>14</v>
      </c>
      <c r="B17" s="9" t="s">
        <v>66</v>
      </c>
      <c r="C17" s="8" t="s">
        <v>53</v>
      </c>
      <c r="D17" s="15">
        <v>2</v>
      </c>
      <c r="E17" s="15">
        <v>0</v>
      </c>
      <c r="F17" s="16">
        <f>10*0/979</f>
        <v>0</v>
      </c>
      <c r="G17" s="16">
        <f>6/19*10</f>
        <v>3.1578947368421053</v>
      </c>
      <c r="H17" s="25">
        <v>3</v>
      </c>
      <c r="I17" s="15">
        <v>0</v>
      </c>
      <c r="J17" s="17">
        <f>1*E17+0.9*F17+0.8*G17+0.7*H17+0.4*I17</f>
        <v>4.626315789473685</v>
      </c>
      <c r="K17" s="25"/>
      <c r="L17" s="9"/>
      <c r="M17" s="9"/>
      <c r="N17" s="9"/>
    </row>
    <row r="18" spans="1:14" ht="12.75">
      <c r="A18" s="15">
        <v>15</v>
      </c>
      <c r="B18" s="9" t="s">
        <v>59</v>
      </c>
      <c r="C18" s="8" t="s">
        <v>58</v>
      </c>
      <c r="D18" s="15">
        <v>1</v>
      </c>
      <c r="E18" s="8">
        <v>0</v>
      </c>
      <c r="F18" s="16">
        <f>10*0/979</f>
        <v>0</v>
      </c>
      <c r="G18" s="16">
        <f>4/19*10</f>
        <v>2.1052631578947367</v>
      </c>
      <c r="H18" s="25">
        <v>4</v>
      </c>
      <c r="I18" s="15">
        <v>0</v>
      </c>
      <c r="J18" s="17">
        <f>1*E18+0.9*F18+0.8*G18+0.7*H18+0.4*I18</f>
        <v>4.484210526315789</v>
      </c>
      <c r="K18" s="25"/>
      <c r="L18" s="9"/>
      <c r="M18" s="9"/>
      <c r="N18" s="9"/>
    </row>
    <row r="19" spans="1:14" ht="12.75">
      <c r="A19" s="15">
        <v>16</v>
      </c>
      <c r="B19" s="9" t="s">
        <v>20</v>
      </c>
      <c r="C19" s="8" t="s">
        <v>43</v>
      </c>
      <c r="D19" s="15">
        <v>1</v>
      </c>
      <c r="E19" s="15">
        <v>1</v>
      </c>
      <c r="F19" s="16">
        <f>10*319/979</f>
        <v>3.258426966292135</v>
      </c>
      <c r="G19" s="16">
        <f>0/19*10</f>
        <v>0</v>
      </c>
      <c r="H19" s="25">
        <v>0</v>
      </c>
      <c r="I19" s="15">
        <v>0</v>
      </c>
      <c r="J19" s="17">
        <f>1*E19+0.9*F19+0.8*G19+0.7*H19+0.4*I19</f>
        <v>3.932584269662921</v>
      </c>
      <c r="K19" s="25"/>
      <c r="L19" s="9"/>
      <c r="M19" s="9"/>
      <c r="N19" s="9"/>
    </row>
    <row r="20" spans="1:14" ht="12.75">
      <c r="A20" s="15">
        <v>17</v>
      </c>
      <c r="B20" s="9" t="s">
        <v>62</v>
      </c>
      <c r="C20" s="8" t="s">
        <v>56</v>
      </c>
      <c r="D20" s="15">
        <v>1</v>
      </c>
      <c r="E20" s="15">
        <v>0</v>
      </c>
      <c r="F20" s="16">
        <f>10*0/979</f>
        <v>0</v>
      </c>
      <c r="G20" s="16">
        <f>0/19*10</f>
        <v>0</v>
      </c>
      <c r="H20" s="25">
        <v>4</v>
      </c>
      <c r="I20" s="15">
        <v>1</v>
      </c>
      <c r="J20" s="17">
        <f>1*E20+0.9*F20+0.8*G20+0.7*H20+0.4*I20</f>
        <v>3.1999999999999997</v>
      </c>
      <c r="K20" s="25"/>
      <c r="L20" s="9"/>
      <c r="M20" s="9"/>
      <c r="N20" s="9"/>
    </row>
    <row r="21" spans="1:11" ht="12.75">
      <c r="A21" s="15">
        <v>18</v>
      </c>
      <c r="B21" s="9" t="s">
        <v>16</v>
      </c>
      <c r="C21" s="8" t="s">
        <v>58</v>
      </c>
      <c r="D21" s="15">
        <v>2</v>
      </c>
      <c r="E21" s="15">
        <v>0</v>
      </c>
      <c r="F21" s="16">
        <f>10*0/979</f>
        <v>0</v>
      </c>
      <c r="G21" s="16">
        <f>1/19*10</f>
        <v>0.5263157894736842</v>
      </c>
      <c r="H21" s="25">
        <v>0</v>
      </c>
      <c r="I21" s="15">
        <v>0</v>
      </c>
      <c r="J21" s="17">
        <f>1*E21+0.9*F21+0.8*G21+0.7*H21+0.4*I21</f>
        <v>0.42105263157894735</v>
      </c>
      <c r="K21" s="25"/>
    </row>
    <row r="22" spans="1:11" ht="12.75">
      <c r="A22" s="15">
        <v>19</v>
      </c>
      <c r="B22" s="9" t="s">
        <v>9</v>
      </c>
      <c r="C22" s="8" t="s">
        <v>45</v>
      </c>
      <c r="D22" s="15">
        <v>2</v>
      </c>
      <c r="E22" s="15">
        <v>0</v>
      </c>
      <c r="F22" s="16">
        <f>10*0/979</f>
        <v>0</v>
      </c>
      <c r="G22" s="16">
        <f>1/19*10</f>
        <v>0.5263157894736842</v>
      </c>
      <c r="H22" s="25">
        <v>0</v>
      </c>
      <c r="I22" s="15">
        <v>0</v>
      </c>
      <c r="J22" s="17">
        <f>1*E22+0.9*F22+0.8*G22+0.7*H22+0.4*I22</f>
        <v>0.42105263157894735</v>
      </c>
      <c r="K22" s="25"/>
    </row>
    <row r="23" spans="1:11" ht="12.75">
      <c r="A23" s="15">
        <v>20</v>
      </c>
      <c r="B23" s="22" t="s">
        <v>63</v>
      </c>
      <c r="C23" s="23" t="s">
        <v>64</v>
      </c>
      <c r="D23" s="15">
        <v>1</v>
      </c>
      <c r="E23" s="15">
        <v>0</v>
      </c>
      <c r="F23" s="16">
        <f>10*0/979</f>
        <v>0</v>
      </c>
      <c r="G23" s="16">
        <f>0/19*10</f>
        <v>0</v>
      </c>
      <c r="H23" s="25">
        <v>0</v>
      </c>
      <c r="I23" s="15">
        <v>0</v>
      </c>
      <c r="J23" s="17">
        <f>1*E23+0.9*F23+0.8*G23+0.7*H23+0.4*I23</f>
        <v>0</v>
      </c>
      <c r="K23" s="25"/>
    </row>
    <row r="24" spans="1:10" ht="12.75">
      <c r="A24" s="15">
        <v>21</v>
      </c>
      <c r="B24" s="9" t="s">
        <v>17</v>
      </c>
      <c r="C24" s="8" t="s">
        <v>56</v>
      </c>
      <c r="D24" s="15">
        <v>2</v>
      </c>
      <c r="E24" s="15">
        <v>0</v>
      </c>
      <c r="F24" s="16">
        <f>10*0/979</f>
        <v>0</v>
      </c>
      <c r="G24" s="16">
        <f>0/19*10</f>
        <v>0</v>
      </c>
      <c r="H24" s="2">
        <v>0</v>
      </c>
      <c r="I24" s="15">
        <v>0</v>
      </c>
      <c r="J24" s="17">
        <f>1*E24+0.9*F24+0.8*G24+0.7*H24+0.4*I24</f>
        <v>0</v>
      </c>
    </row>
    <row r="25" spans="1:10" ht="12.75">
      <c r="A25" s="15">
        <v>22</v>
      </c>
      <c r="B25" s="9" t="s">
        <v>34</v>
      </c>
      <c r="C25" s="8" t="s">
        <v>54</v>
      </c>
      <c r="D25" s="15">
        <v>2</v>
      </c>
      <c r="E25" s="15">
        <v>0</v>
      </c>
      <c r="F25" s="16">
        <f>10*0/979</f>
        <v>0</v>
      </c>
      <c r="G25" s="16">
        <f>0/19*10</f>
        <v>0</v>
      </c>
      <c r="H25" s="2">
        <v>0</v>
      </c>
      <c r="I25" s="15">
        <v>0</v>
      </c>
      <c r="J25" s="17">
        <f>1*E25+0.9*F25+0.8*G25+0.7*H25+0.4*I25</f>
        <v>0</v>
      </c>
    </row>
    <row r="26" spans="1:10" ht="12.75">
      <c r="A26" s="15">
        <v>23</v>
      </c>
      <c r="B26" s="9" t="s">
        <v>12</v>
      </c>
      <c r="C26" s="8" t="s">
        <v>43</v>
      </c>
      <c r="D26" s="15">
        <v>3</v>
      </c>
      <c r="E26" s="15">
        <v>0</v>
      </c>
      <c r="F26" s="16">
        <f>10*0/979</f>
        <v>0</v>
      </c>
      <c r="G26" s="16">
        <f>0/19*10</f>
        <v>0</v>
      </c>
      <c r="H26" s="2">
        <v>0</v>
      </c>
      <c r="I26" s="15">
        <v>0</v>
      </c>
      <c r="J26" s="17">
        <f>1*E26+0.9*F26+0.8*G26+0.7*H26+0.4*I26</f>
        <v>0</v>
      </c>
    </row>
    <row r="27" spans="1:10" ht="12.75">
      <c r="A27" s="15">
        <v>24</v>
      </c>
      <c r="B27" s="9" t="s">
        <v>14</v>
      </c>
      <c r="C27" s="8" t="s">
        <v>46</v>
      </c>
      <c r="D27" s="15">
        <v>2</v>
      </c>
      <c r="E27" s="15">
        <v>0</v>
      </c>
      <c r="F27" s="16">
        <f>10*0/979</f>
        <v>0</v>
      </c>
      <c r="G27" s="16">
        <f>0/19*10</f>
        <v>0</v>
      </c>
      <c r="H27" s="2">
        <v>0</v>
      </c>
      <c r="I27" s="15">
        <v>0</v>
      </c>
      <c r="J27" s="17">
        <f>1*E27+0.9*F27+0.8*G27+0.7*H27+0.4*I27</f>
        <v>0</v>
      </c>
    </row>
    <row r="28" spans="1:10" ht="12.75">
      <c r="A28" s="15">
        <v>25</v>
      </c>
      <c r="B28" s="9" t="s">
        <v>15</v>
      </c>
      <c r="C28" s="8" t="s">
        <v>57</v>
      </c>
      <c r="D28" s="15">
        <v>2</v>
      </c>
      <c r="E28" s="15">
        <v>0</v>
      </c>
      <c r="F28" s="16">
        <f>10*0/979</f>
        <v>0</v>
      </c>
      <c r="G28" s="16">
        <f>0/19*10</f>
        <v>0</v>
      </c>
      <c r="H28" s="2">
        <v>0</v>
      </c>
      <c r="I28" s="15">
        <v>0</v>
      </c>
      <c r="J28" s="17">
        <f>1*E28+0.9*F28+0.8*G28+0.7*H28+0.4*I28</f>
        <v>0</v>
      </c>
    </row>
    <row r="29" ht="12.75">
      <c r="B29" s="1"/>
    </row>
    <row r="30" ht="12.75">
      <c r="B30" s="1"/>
    </row>
  </sheetData>
  <sheetProtection/>
  <autoFilter ref="A3:J28">
    <sortState ref="A4:J30">
      <sortCondition descending="1" sortBy="value" ref="J4:J30"/>
    </sortState>
  </autoFilter>
  <mergeCells count="1">
    <mergeCell ref="E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Arturas Klimasauskas</cp:lastModifiedBy>
  <cp:lastPrinted>2017-11-05T12:13:44Z</cp:lastPrinted>
  <dcterms:created xsi:type="dcterms:W3CDTF">2016-01-10T12:36:13Z</dcterms:created>
  <dcterms:modified xsi:type="dcterms:W3CDTF">2018-12-08T15:53:32Z</dcterms:modified>
  <cp:category/>
  <cp:version/>
  <cp:contentType/>
  <cp:contentStatus/>
</cp:coreProperties>
</file>